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3. MART\"/>
    </mc:Choice>
  </mc:AlternateContent>
  <xr:revisionPtr revIDLastSave="0" documentId="13_ncr:1_{1127CCA5-582B-4FE2-98A8-4AB091FF60E2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<sst xmlns="http://schemas.openxmlformats.org/spreadsheetml/2006/main" count="64" uniqueCount="51">
  <si>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</si>
  <si>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</si>
  <si>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</si>
  <si>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</si>
  <si>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</si>
  <si>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</si>
  <si>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</si>
  <si>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</si>
  <si>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</si>
  <si>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</si>
  <si>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</si>
  <si>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</si>
  <si>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</si>
  <si>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</si>
  <si>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</si>
  <si>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</si>
  <si>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</si>
  <si>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</si>
  <si>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</si>
  <si>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</si>
  <si>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</si>
  <si>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</si>
  <si>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</si>
  <si>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</si>
  <si>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</si>
  <si>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</si>
  <si>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</si>
  <si>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</si>
  <si>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</si>
  <si>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</si>
  <si>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</si>
  <si>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</si>
  <si>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</si>
  <si>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</si>
  <si>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</si>
  <si>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</si>
  <si>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</si>
  <si>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</si>
  <si>
    <t>ALİ MUSTAFA ÖZDEMİR</t>
  </si>
  <si>
    <t>04,03,2024</t>
  </si>
  <si>
    <t>KIZILTUĞ SAC İŞLERİ</t>
  </si>
  <si>
    <t>KARABACAK PROFİL</t>
  </si>
  <si>
    <t>FERİT AHMET RODOS</t>
  </si>
  <si>
    <t>UMUT PROFİL - SEMRA KAPICI</t>
  </si>
  <si>
    <t>MEHMET KALENDER</t>
  </si>
  <si>
    <t>KORKMAZ YAPI İZOLASYON</t>
  </si>
  <si>
    <t>EGE SEFERİ</t>
  </si>
  <si>
    <t>LASTİK TAMİRİ</t>
  </si>
  <si>
    <t>ES MATİK ALIMI</t>
  </si>
  <si>
    <t>TESLİM TESLİM ALINAN</t>
  </si>
  <si>
    <t xml:space="preserve">EKSİK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</si>
</sst>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20" sqref="I2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37</v>
      </c>
      <c r="C2" s="66"/>
      <c r="D2" s="2" t="s">
        <v>2</v>
      </c>
      <c r="E2" s="67" t="s">
        <v>46</v>
      </c>
      <c r="F2" s="67"/>
      <c r="G2" s="67"/>
      <c r="H2" s="67"/>
      <c r="I2" s="67"/>
      <c r="J2" s="67"/>
      <c r="K2" s="3" t="s">
        <v>3</v>
      </c>
      <c r="L2" s="4">
        <f ca="1">TODAY()</f>
        <v>45358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38</v>
      </c>
      <c r="B5" s="60"/>
      <c r="C5" s="10" t="s">
        <v>39</v>
      </c>
      <c r="D5" s="11"/>
      <c r="E5" s="12">
        <v>57358</v>
      </c>
      <c r="F5" s="1"/>
      <c r="G5" s="13" t="str">
        <f t="shared" ref="G5" si="0">IF(A5="","",(A5))</f>
        <v>ALİ MUSTAFA ÖZDEMİR</v>
      </c>
      <c r="H5" s="12">
        <v>20000</v>
      </c>
      <c r="I5" s="12"/>
      <c r="J5" s="12"/>
      <c r="K5" s="12">
        <f>IF(G5="","",SUM(E5-H5-I5-J5))</f>
        <v>37358</v>
      </c>
      <c r="L5" s="11"/>
      <c r="M5" s="1"/>
      <c r="N5" s="46">
        <v>200</v>
      </c>
      <c r="O5" s="35"/>
      <c r="P5" s="42">
        <v>162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32400</v>
      </c>
    </row>
    <row r="6" spans="1:27" ht="15" customHeight="1" x14ac:dyDescent="0.35">
      <c r="A6" s="59" t="s">
        <v>40</v>
      </c>
      <c r="B6" s="60"/>
      <c r="C6" s="10" t="s">
        <v>39</v>
      </c>
      <c r="D6" s="11"/>
      <c r="E6" s="12">
        <v>26248</v>
      </c>
      <c r="F6" s="1"/>
      <c r="G6" s="13" t="str">
        <f>IF(A6="","",(A6))</f>
        <v>KIZILTUĞ SAC İŞLERİ</v>
      </c>
      <c r="H6" s="12">
        <v>550</v>
      </c>
      <c r="I6" s="12"/>
      <c r="J6" s="12"/>
      <c r="K6" s="12">
        <f t="shared" ref="K6:K19" si="1">IF(G6="","",SUM(E6-H6-I6-J6))</f>
        <v>25698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 t="s">
        <v>41</v>
      </c>
      <c r="B7" s="60"/>
      <c r="C7" s="10" t="s">
        <v>39</v>
      </c>
      <c r="D7" s="11"/>
      <c r="E7" s="12">
        <v>23250</v>
      </c>
      <c r="F7" s="1"/>
      <c r="G7" s="13" t="str">
        <f>IF(A7="","",(A7))</f>
        <v>KARABACAK PROFİL</v>
      </c>
      <c r="H7" s="12"/>
      <c r="I7" s="12">
        <v>23250</v>
      </c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 t="s">
        <v>42</v>
      </c>
      <c r="B8" s="60"/>
      <c r="C8" s="10" t="s">
        <v>39</v>
      </c>
      <c r="D8" s="11"/>
      <c r="E8" s="12">
        <v>13839</v>
      </c>
      <c r="F8" s="1"/>
      <c r="G8" s="13" t="str">
        <f t="shared" ref="G8:G19" si="3">IF(A8="","",(A8))</f>
        <v>FERİT AHMET RODOS</v>
      </c>
      <c r="H8" s="12"/>
      <c r="I8" s="12">
        <v>25000</v>
      </c>
      <c r="J8" s="12"/>
      <c r="K8" s="12">
        <f t="shared" si="1"/>
        <v>-11161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 t="s">
        <v>43</v>
      </c>
      <c r="B9" s="60"/>
      <c r="C9" s="10" t="s">
        <v>39</v>
      </c>
      <c r="D9" s="11"/>
      <c r="E9" s="12">
        <v>41000</v>
      </c>
      <c r="F9" s="1"/>
      <c r="G9" s="13" t="str">
        <f t="shared" si="3"/>
        <v>UMUT PROFİL - SEMRA KAPICI</v>
      </c>
      <c r="H9" s="12"/>
      <c r="I9" s="12">
        <v>41000</v>
      </c>
      <c r="J9" s="12"/>
      <c r="K9" s="12">
        <f t="shared" si="1"/>
        <v>0</v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 t="s">
        <v>44</v>
      </c>
      <c r="B10" s="60"/>
      <c r="C10" s="10" t="s">
        <v>39</v>
      </c>
      <c r="D10" s="11"/>
      <c r="E10" s="12">
        <v>56850</v>
      </c>
      <c r="F10" s="1"/>
      <c r="G10" s="13" t="str">
        <f t="shared" si="3"/>
        <v>MEHMET KALENDER</v>
      </c>
      <c r="H10" s="12">
        <v>20000</v>
      </c>
      <c r="I10" s="12">
        <v>30000</v>
      </c>
      <c r="J10" s="12"/>
      <c r="K10" s="12">
        <f t="shared" si="1"/>
        <v>6850</v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 t="s">
        <v>45</v>
      </c>
      <c r="B11" s="60"/>
      <c r="C11" s="10" t="s">
        <v>39</v>
      </c>
      <c r="D11" s="11"/>
      <c r="E11" s="12">
        <v>10000</v>
      </c>
      <c r="F11" s="1"/>
      <c r="G11" s="13" t="str">
        <f t="shared" si="3"/>
        <v>KORKMAZ YAPI İZOLASYON</v>
      </c>
      <c r="H11" s="12"/>
      <c r="I11" s="12">
        <v>10000</v>
      </c>
      <c r="J11" s="12"/>
      <c r="K11" s="12">
        <f t="shared" si="1"/>
        <v>0</v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32400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10000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228545</v>
      </c>
      <c r="F22" s="1"/>
      <c r="G22" s="16" t="s">
        <v>17</v>
      </c>
      <c r="H22" s="17">
        <f>SUM(H5:H21)</f>
        <v>50550</v>
      </c>
      <c r="I22" s="17">
        <f>SUM(I5:I21)</f>
        <v>129250</v>
      </c>
      <c r="J22" s="17">
        <f>SUM(J5:J21)</f>
        <v>0</v>
      </c>
      <c r="K22" s="17">
        <f>SUM(K5:K21)</f>
        <v>58745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390451</v>
      </c>
      <c r="D25" s="18">
        <v>391969</v>
      </c>
      <c r="E25" s="19">
        <f>IF(C25="","",SUM(D25-C25))</f>
        <v>1518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7990</v>
      </c>
      <c r="D26" s="21"/>
      <c r="E26" s="20">
        <f>IF(C26="","",SUM(C26/E25))</f>
        <v>5.2635046113306982</v>
      </c>
      <c r="F26" s="1"/>
      <c r="G26" s="11" t="s">
        <v>26</v>
      </c>
      <c r="H26" s="12">
        <v>7990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17410</v>
      </c>
      <c r="D27" s="21"/>
      <c r="E27" s="22">
        <f>SUM(C27/E22)</f>
        <v>7.6177558030147238E-2</v>
      </c>
      <c r="F27" s="1"/>
      <c r="G27" s="11" t="s">
        <v>28</v>
      </c>
      <c r="H27" s="12">
        <v>1070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47</v>
      </c>
      <c r="H28" s="12">
        <v>300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 t="s">
        <v>48</v>
      </c>
      <c r="H29" s="12">
        <v>8050</v>
      </c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17410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33140</v>
      </c>
      <c r="D36" s="1"/>
      <c r="E36" s="1"/>
      <c r="F36" s="1"/>
      <c r="G36" s="26" t="s">
        <v>31</v>
      </c>
      <c r="H36" s="15">
        <f>IF(H33="","",SUM(H22-H33))</f>
        <v>33140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37</v>
      </c>
      <c r="B38" s="55"/>
      <c r="C38" s="1"/>
      <c r="D38" s="1"/>
      <c r="E38" s="1"/>
      <c r="F38" s="1"/>
      <c r="G38" s="26" t="s">
        <v>49</v>
      </c>
      <c r="H38" s="15">
        <v>32400</v>
      </c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26" t="s">
        <v>50</v>
      </c>
      <c r="H40" s="15">
        <v>740</v>
      </c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2024-03-07T07:34:50Z</cp:lastPrinted>
  <dcterms:created xsi:type="dcterms:W3CDTF">2022-08-24T05:29:34Z</dcterms:created>
  <dcterms:modified xsi:type="dcterms:W3CDTF">2024-03-07T07:37:25Z</dcterms:modified>
</cp:coreProperties>
</file>